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josep\Dropbox\Personal\Website\"/>
    </mc:Choice>
  </mc:AlternateContent>
  <xr:revisionPtr revIDLastSave="0" documentId="13_ncr:1_{6D4B4078-E4FF-481A-8961-E0C59EE1D746}" xr6:coauthVersionLast="47" xr6:coauthVersionMax="47" xr10:uidLastSave="{00000000-0000-0000-0000-000000000000}"/>
  <bookViews>
    <workbookView xWindow="-93" yWindow="-93" windowWidth="21131" windowHeight="11248" xr2:uid="{00000000-000D-0000-FFFF-FFFF00000000}"/>
  </bookViews>
  <sheets>
    <sheet name="SUMMARY" sheetId="1" r:id="rId1"/>
  </sheets>
  <definedNames>
    <definedName name="_xlnm._FilterDatabase" localSheetId="0" hidden="1">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 l="1"/>
  <c r="C30" i="1"/>
  <c r="C19" i="1"/>
  <c r="C11" i="1"/>
  <c r="C28" i="1"/>
  <c r="C18" i="1" l="1"/>
  <c r="C24" i="1" s="1"/>
  <c r="C32" i="1" l="1"/>
  <c r="C52" i="1"/>
  <c r="C50" i="1"/>
  <c r="C51" i="1" s="1"/>
  <c r="C53" i="1" s="1"/>
  <c r="C55" i="1" s="1"/>
</calcChain>
</file>

<file path=xl/sharedStrings.xml><?xml version="1.0" encoding="utf-8"?>
<sst xmlns="http://schemas.openxmlformats.org/spreadsheetml/2006/main" count="69" uniqueCount="49">
  <si>
    <t>SUPPORTING DATA</t>
  </si>
  <si>
    <t>Total (2019)</t>
  </si>
  <si>
    <t>number of stores</t>
  </si>
  <si>
    <t>Global Total (2019)</t>
  </si>
  <si>
    <t>tonnes of boneless beef</t>
  </si>
  <si>
    <t>tonnes of beef with bone</t>
  </si>
  <si>
    <t>Dressing percentage</t>
  </si>
  <si>
    <t>percent</t>
  </si>
  <si>
    <t>McD and BK share</t>
  </si>
  <si>
    <t>Sources: FAO (2022) FAOSTAT Database. Available at: https://www.fao.org/faostat/en/#data/QCL; Poore &amp; Nemecek (2018) Reducing food’s environmental impacts through producers and consumers. Science 360, 6392, 987-992.</t>
  </si>
  <si>
    <t>McD and BK beef purchasing compared to global beef production</t>
  </si>
  <si>
    <t>Environmental impact data</t>
  </si>
  <si>
    <t>Beef burger</t>
  </si>
  <si>
    <t>Meat-free burger</t>
  </si>
  <si>
    <r>
      <t>m</t>
    </r>
    <r>
      <rPr>
        <vertAlign val="superscript"/>
        <sz val="11"/>
        <color theme="1"/>
        <rFont val="Calibri"/>
        <family val="2"/>
        <scheme val="minor"/>
      </rPr>
      <t>2</t>
    </r>
    <r>
      <rPr>
        <sz val="11"/>
        <color theme="1"/>
        <rFont val="Calibri"/>
        <family val="2"/>
        <scheme val="minor"/>
      </rPr>
      <t>*years of land use</t>
    </r>
  </si>
  <si>
    <r>
      <t>kg CO</t>
    </r>
    <r>
      <rPr>
        <vertAlign val="subscript"/>
        <sz val="11"/>
        <color theme="1"/>
        <rFont val="Calibri"/>
        <family val="2"/>
        <scheme val="minor"/>
      </rPr>
      <t>2</t>
    </r>
    <r>
      <rPr>
        <sz val="11"/>
        <color theme="1"/>
        <rFont val="Calibri"/>
        <family val="2"/>
        <scheme val="minor"/>
      </rPr>
      <t xml:space="preserve"> equivalents</t>
    </r>
  </si>
  <si>
    <t>Source: Clark et al. 2022. Estimating the environmental impacts of 57,000 food products. PNAS 119, 33, e2120584119.</t>
  </si>
  <si>
    <t>Source: Schmidinger and Stehfest. 2012. Including CO2 implications of land occupation in LCAs—method and example for livestock products. The International Journal of Life Cycle Assessment, 17, 962-972.</t>
  </si>
  <si>
    <r>
      <t>kg CO</t>
    </r>
    <r>
      <rPr>
        <vertAlign val="subscript"/>
        <sz val="11"/>
        <color theme="1"/>
        <rFont val="Calibri"/>
        <family val="2"/>
        <scheme val="minor"/>
      </rPr>
      <t>2</t>
    </r>
    <r>
      <rPr>
        <sz val="11"/>
        <color theme="1"/>
        <rFont val="Calibri"/>
        <family val="2"/>
        <scheme val="minor"/>
      </rPr>
      <t xml:space="preserve"> / m</t>
    </r>
    <r>
      <rPr>
        <vertAlign val="superscript"/>
        <sz val="11"/>
        <color theme="1"/>
        <rFont val="Calibri"/>
        <family val="2"/>
        <scheme val="minor"/>
      </rPr>
      <t>2</t>
    </r>
    <r>
      <rPr>
        <sz val="11"/>
        <color theme="1"/>
        <rFont val="Calibri"/>
        <family val="2"/>
        <scheme val="minor"/>
      </rPr>
      <t xml:space="preserve"> / year</t>
    </r>
  </si>
  <si>
    <r>
      <t>CO</t>
    </r>
    <r>
      <rPr>
        <b/>
        <vertAlign val="subscript"/>
        <sz val="11"/>
        <color theme="1"/>
        <rFont val="Calibri"/>
        <family val="2"/>
        <scheme val="minor"/>
      </rPr>
      <t>2</t>
    </r>
    <r>
      <rPr>
        <b/>
        <sz val="11"/>
        <color theme="1"/>
        <rFont val="Calibri"/>
        <family val="2"/>
        <scheme val="minor"/>
      </rPr>
      <t xml:space="preserve"> sequestration rates by land no longer required for agriculture</t>
    </r>
  </si>
  <si>
    <t>If McD and BK shift to 50:50 blended beef:meat-free burgers</t>
  </si>
  <si>
    <t>McD and BK total (2019)</t>
  </si>
  <si>
    <t>million hectares</t>
  </si>
  <si>
    <r>
      <t>million tonnes of CO</t>
    </r>
    <r>
      <rPr>
        <vertAlign val="subscript"/>
        <sz val="11"/>
        <color theme="1"/>
        <rFont val="Calibri"/>
        <family val="2"/>
        <scheme val="minor"/>
      </rPr>
      <t>2</t>
    </r>
    <r>
      <rPr>
        <sz val="11"/>
        <color theme="1"/>
        <rFont val="Calibri"/>
        <family val="2"/>
        <scheme val="minor"/>
      </rPr>
      <t xml:space="preserve"> equivalents</t>
    </r>
  </si>
  <si>
    <r>
      <t>CO</t>
    </r>
    <r>
      <rPr>
        <vertAlign val="subscript"/>
        <sz val="11"/>
        <color theme="1"/>
        <rFont val="Calibri"/>
        <family val="2"/>
        <scheme val="minor"/>
      </rPr>
      <t>2</t>
    </r>
    <r>
      <rPr>
        <sz val="11"/>
        <color theme="1"/>
        <rFont val="Calibri"/>
        <family val="2"/>
        <scheme val="minor"/>
      </rPr>
      <t xml:space="preserve"> sequestration on that land</t>
    </r>
  </si>
  <si>
    <t>Spared agricultural land</t>
  </si>
  <si>
    <t>GHG emissions reduction</t>
  </si>
  <si>
    <t>Emissions reduction + sequestration</t>
  </si>
  <si>
    <t>Country comparisons</t>
  </si>
  <si>
    <t>McDonalds: Global beef purchasing, number of stores, and emissions</t>
  </si>
  <si>
    <t>Burger King: Global beef purchasing, number of stores, and emissions</t>
  </si>
  <si>
    <t>Total (2019, scope 1+2+3)</t>
  </si>
  <si>
    <t>Sources: McDonalds. 2020. McDonald’s Fact Sheet. Available at: https://corporate.mcdonalds.com/content/dam/gwscorp/assets/investors/McD_IU_FactSheet_Nov_2020.pdf; CDP. 2020. McDonald's Corporation - Forests 2020. Available at: https://corporate.mcdonalds.com/content/dam/gwscorp/assets/our-planet/climate-action/McDonalds_Corporation_CDP_Forests_2020.pdf; CDP. 2020. McDonald's Corporation - Climate Change 2020. Available at: https://corporate.mcdonalds.com/content/dam/gwscorp/assets/our-planet/climate-action/McDonalds_Corporation_%20CDP_Climate_Change_2020.pdf.</t>
  </si>
  <si>
    <t>Source: RBI. 2020. Restaurant Brands International Inc. Reports Full Year and Fourth Quarter 2019 Results. Available at: https://www.rbi.com/English/news/news-details/2020/Restaurant-Brands-International-Inc.-Reports-Full-Year-and-Fourth-Quarter-2019-Results/default.aspx; RBI. 2022. Restaurant Brands For Food. Available at: https://s26.q4cdn.com/317237604/files/doc_downloads/2022/06/11758_RBI-RBFG21_FINAL.pdf.</t>
  </si>
  <si>
    <t>Note: Total beef taken to be in boneless weight equivalents.</t>
  </si>
  <si>
    <t>Notes: Beef purchasing per store assumed to be the same as McDonalds; GHG emissions only available for Restaurant Brands International (29.5 million metric tonnes of CO2eq in 2019) and scaled to Burger King based on the number of stores (18,839) relative to RBI (29,000 stores).</t>
  </si>
  <si>
    <t>Relative to McD and BK GHG emissions</t>
  </si>
  <si>
    <t>percent emissions reduction</t>
  </si>
  <si>
    <t>Island of Ireland land area</t>
  </si>
  <si>
    <t>Chile GHG emissions (2019)</t>
  </si>
  <si>
    <t>Source: Wikipedia. 2022. Available at: https://en.wikipedia.org/wiki/Ireland; Our World in Data. 2022. Total Greenhouse Gas Emissions. Available at: https://ourworldindata.org/explorers/co2</t>
  </si>
  <si>
    <t>Sequestration on global beef land</t>
  </si>
  <si>
    <t>Carcass weight per animal (2019)</t>
  </si>
  <si>
    <t>Boneless weight per animal (2019)</t>
  </si>
  <si>
    <t>kg of beef with bone</t>
  </si>
  <si>
    <t>kg of boneless beef</t>
  </si>
  <si>
    <t>Spared animals</t>
  </si>
  <si>
    <t>million</t>
  </si>
  <si>
    <t>Poore, J. 2022. How can we cut soaring demand for meat? Try a hybrid burger. The Guardian.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</si>
</sst>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i/>
      <sz val="9"/>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vertAlign val="superscript"/>
      <sz val="11"/>
      <color theme="1"/>
      <name val="Calibri"/>
      <family val="2"/>
      <scheme val="minor"/>
    </font>
    <font>
      <vertAlign val="subscript"/>
      <sz val="11"/>
      <color theme="1"/>
      <name val="Calibri"/>
      <family val="2"/>
      <scheme val="minor"/>
    </font>
    <font>
      <b/>
      <vertAlign val="subscript"/>
      <sz val="11"/>
      <color theme="1"/>
      <name val="Calibri"/>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35">
    <xf numFmtId="0" fontId="0" fillId="0" borderId="0" xfId="0"/>
    <xf numFmtId="0" fontId="2" fillId="0" borderId="0" xfId="0" applyFont="1"/>
    <xf numFmtId="0" fontId="3" fillId="0" borderId="0" xfId="0" applyFont="1" applyBorder="1"/>
    <xf numFmtId="0" fontId="2" fillId="0" borderId="0" xfId="0" applyFont="1" applyBorder="1"/>
    <xf numFmtId="0" fontId="3" fillId="0" borderId="2" xfId="0" applyFont="1" applyBorder="1"/>
    <xf numFmtId="0" fontId="2" fillId="0" borderId="3" xfId="0" applyFont="1" applyBorder="1"/>
    <xf numFmtId="0" fontId="2" fillId="0" borderId="10" xfId="0" applyFont="1" applyBorder="1"/>
    <xf numFmtId="0" fontId="2" fillId="0" borderId="4" xfId="0" applyFont="1" applyBorder="1"/>
    <xf numFmtId="0" fontId="2" fillId="0" borderId="5" xfId="0" applyFont="1" applyBorder="1"/>
    <xf numFmtId="0" fontId="2" fillId="0" borderId="5" xfId="0" applyFont="1" applyFill="1" applyBorder="1"/>
    <xf numFmtId="3" fontId="3" fillId="0" borderId="0" xfId="0" applyNumberFormat="1" applyFont="1" applyBorder="1"/>
    <xf numFmtId="0" fontId="2" fillId="0" borderId="0" xfId="0" quotePrefix="1" applyFont="1" applyBorder="1"/>
    <xf numFmtId="0" fontId="3" fillId="0" borderId="6" xfId="0" applyFont="1" applyBorder="1"/>
    <xf numFmtId="0" fontId="2" fillId="0" borderId="1" xfId="0" applyFont="1" applyBorder="1"/>
    <xf numFmtId="0" fontId="2" fillId="0" borderId="7" xfId="0" applyFont="1" applyBorder="1"/>
    <xf numFmtId="164" fontId="3" fillId="0" borderId="0" xfId="0" applyNumberFormat="1" applyFont="1" applyBorder="1"/>
    <xf numFmtId="0" fontId="0" fillId="0" borderId="4" xfId="0" applyFont="1" applyBorder="1"/>
    <xf numFmtId="0" fontId="0" fillId="0" borderId="0" xfId="0" applyFont="1" applyBorder="1"/>
    <xf numFmtId="0" fontId="3" fillId="0" borderId="4" xfId="0" applyFont="1" applyBorder="1"/>
    <xf numFmtId="0" fontId="0" fillId="0" borderId="0" xfId="0" applyFont="1"/>
    <xf numFmtId="3" fontId="3" fillId="0" borderId="0" xfId="0" applyNumberFormat="1" applyFont="1" applyBorder="1" applyAlignment="1">
      <alignment horizontal="right"/>
    </xf>
    <xf numFmtId="0" fontId="4" fillId="0" borderId="0" xfId="0" applyFont="1" applyBorder="1" applyAlignment="1">
      <alignment horizontal="left" wrapText="1"/>
    </xf>
    <xf numFmtId="0" fontId="4" fillId="0" borderId="5" xfId="0" applyFont="1" applyBorder="1" applyAlignment="1">
      <alignment horizontal="left" wrapText="1"/>
    </xf>
    <xf numFmtId="0" fontId="1" fillId="0" borderId="1" xfId="0" applyFont="1" applyBorder="1"/>
    <xf numFmtId="0" fontId="4" fillId="0" borderId="4" xfId="0" applyFont="1" applyBorder="1"/>
    <xf numFmtId="0" fontId="0" fillId="0" borderId="6" xfId="0" applyFont="1" applyBorder="1"/>
    <xf numFmtId="0" fontId="0" fillId="0" borderId="1" xfId="0" applyFont="1" applyBorder="1"/>
    <xf numFmtId="0" fontId="0" fillId="0" borderId="0" xfId="0" applyFont="1" applyFill="1" applyBorder="1"/>
    <xf numFmtId="164" fontId="3" fillId="0" borderId="1" xfId="0" applyNumberFormat="1" applyFont="1" applyBorder="1"/>
    <xf numFmtId="0" fontId="4" fillId="0" borderId="4" xfId="0" applyFont="1" applyBorder="1" applyAlignment="1">
      <alignment horizontal="left" wrapText="1"/>
    </xf>
    <xf numFmtId="0" fontId="4" fillId="0" borderId="0" xfId="0" applyFont="1" applyBorder="1" applyAlignment="1">
      <alignment horizontal="left" wrapText="1"/>
    </xf>
    <xf numFmtId="0" fontId="4" fillId="0" borderId="5" xfId="0" applyFont="1" applyBorder="1" applyAlignment="1">
      <alignment horizontal="left" wrapText="1"/>
    </xf>
    <xf numFmtId="0" fontId="4" fillId="0" borderId="11" xfId="0" applyFont="1" applyBorder="1" applyAlignment="1">
      <alignment horizontal="left" wrapText="1"/>
    </xf>
    <xf numFmtId="0" fontId="4" fillId="0" borderId="9" xfId="0" applyFont="1" applyBorder="1" applyAlignment="1">
      <alignment horizontal="left" wrapText="1"/>
    </xf>
    <xf numFmtId="0" fontId="4" fillId="0" borderId="8"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F61"/>
  <sheetViews>
    <sheetView showGridLines="0" tabSelected="1" zoomScaleNormal="100" workbookViewId="0">
      <selection activeCell="A2" sqref="A2"/>
    </sheetView>
  </sheetViews>
  <sheetFormatPr defaultColWidth="9.1484375" defaultRowHeight="14.2" x14ac:dyDescent="0.6"/>
  <cols>
    <col min="1" max="1" width="2.84765625" style="1" customWidth="1"/>
    <col min="2" max="2" width="32.8984375" style="1" customWidth="1"/>
    <col min="3" max="3" width="12.09765625" style="1" customWidth="1"/>
    <col min="4" max="4" width="21.3984375" style="1" customWidth="1"/>
    <col min="5" max="5" width="9" style="1" customWidth="1"/>
    <col min="6" max="16384" width="9.1484375" style="1"/>
  </cols>
  <sheetData>
    <row r="2" spans="2:6" x14ac:dyDescent="0.6">
      <c r="B2" s="2" t="s">
        <v>0</v>
      </c>
      <c r="C2" s="3"/>
      <c r="D2" s="3"/>
      <c r="E2" s="3"/>
      <c r="F2" s="3"/>
    </row>
    <row r="3" spans="2:6" ht="12.75" customHeight="1" x14ac:dyDescent="0.6">
      <c r="B3" s="23" t="s">
        <v>48</v>
      </c>
      <c r="C3" s="13"/>
      <c r="D3" s="13"/>
      <c r="E3" s="13"/>
      <c r="F3" s="3"/>
    </row>
    <row r="4" spans="2:6" x14ac:dyDescent="0.6">
      <c r="F4" s="3"/>
    </row>
    <row r="5" spans="2:6" x14ac:dyDescent="0.6">
      <c r="B5" s="4" t="s">
        <v>29</v>
      </c>
      <c r="C5" s="5"/>
      <c r="D5" s="5"/>
      <c r="E5" s="6"/>
      <c r="F5" s="3"/>
    </row>
    <row r="6" spans="2:6" ht="64.45" customHeight="1" x14ac:dyDescent="0.6">
      <c r="B6" s="32" t="s">
        <v>32</v>
      </c>
      <c r="C6" s="33"/>
      <c r="D6" s="33"/>
      <c r="E6" s="34"/>
      <c r="F6" s="3"/>
    </row>
    <row r="7" spans="2:6" ht="12.85" customHeight="1" x14ac:dyDescent="0.6">
      <c r="B7" s="24" t="s">
        <v>34</v>
      </c>
      <c r="C7" s="21"/>
      <c r="D7" s="21"/>
      <c r="E7" s="22"/>
      <c r="F7" s="3"/>
    </row>
    <row r="8" spans="2:6" ht="3" customHeight="1" x14ac:dyDescent="0.6">
      <c r="B8" s="7"/>
      <c r="C8" s="3"/>
      <c r="D8" s="3"/>
      <c r="E8" s="8"/>
      <c r="F8" s="3"/>
    </row>
    <row r="9" spans="2:6" x14ac:dyDescent="0.6">
      <c r="B9" s="16" t="s">
        <v>1</v>
      </c>
      <c r="C9" s="20">
        <v>38695</v>
      </c>
      <c r="D9" s="17" t="s">
        <v>2</v>
      </c>
      <c r="E9" s="8"/>
      <c r="F9" s="3"/>
    </row>
    <row r="10" spans="2:6" x14ac:dyDescent="0.6">
      <c r="B10" s="16" t="s">
        <v>1</v>
      </c>
      <c r="C10" s="10">
        <v>863269</v>
      </c>
      <c r="D10" s="19" t="s">
        <v>4</v>
      </c>
      <c r="E10" s="8"/>
      <c r="F10" s="3"/>
    </row>
    <row r="11" spans="2:6" ht="16.399999999999999" x14ac:dyDescent="0.8">
      <c r="B11" s="16" t="s">
        <v>31</v>
      </c>
      <c r="C11" s="15">
        <f>(107034.65+569598.23+41115851.55)/1000000</f>
        <v>41.792484430000002</v>
      </c>
      <c r="D11" s="19" t="s">
        <v>23</v>
      </c>
      <c r="E11" s="8"/>
      <c r="F11" s="3"/>
    </row>
    <row r="12" spans="2:6" x14ac:dyDescent="0.6">
      <c r="B12" s="7"/>
      <c r="C12" s="10"/>
      <c r="D12" s="11"/>
      <c r="E12" s="9"/>
      <c r="F12" s="3"/>
    </row>
    <row r="13" spans="2:6" x14ac:dyDescent="0.6">
      <c r="B13" s="12" t="s">
        <v>30</v>
      </c>
      <c r="C13" s="13"/>
      <c r="D13" s="13"/>
      <c r="E13" s="14"/>
      <c r="F13" s="3"/>
    </row>
    <row r="14" spans="2:6" ht="44.75" customHeight="1" x14ac:dyDescent="0.6">
      <c r="B14" s="32" t="s">
        <v>33</v>
      </c>
      <c r="C14" s="33"/>
      <c r="D14" s="33"/>
      <c r="E14" s="34"/>
      <c r="F14" s="3"/>
    </row>
    <row r="15" spans="2:6" ht="32.200000000000003" customHeight="1" x14ac:dyDescent="0.6">
      <c r="B15" s="29" t="s">
        <v>35</v>
      </c>
      <c r="C15" s="30"/>
      <c r="D15" s="30"/>
      <c r="E15" s="31"/>
      <c r="F15" s="3"/>
    </row>
    <row r="16" spans="2:6" ht="3" customHeight="1" x14ac:dyDescent="0.6">
      <c r="B16" s="7"/>
      <c r="C16" s="3"/>
      <c r="D16" s="3"/>
      <c r="E16" s="8"/>
      <c r="F16" s="3"/>
    </row>
    <row r="17" spans="2:6" x14ac:dyDescent="0.6">
      <c r="B17" s="16" t="s">
        <v>1</v>
      </c>
      <c r="C17" s="20">
        <v>18838</v>
      </c>
      <c r="D17" s="17" t="s">
        <v>2</v>
      </c>
      <c r="E17" s="8"/>
      <c r="F17" s="3"/>
    </row>
    <row r="18" spans="2:6" x14ac:dyDescent="0.6">
      <c r="B18" s="16" t="s">
        <v>1</v>
      </c>
      <c r="C18" s="10">
        <f>C17*C10/C9</f>
        <v>420267.77159839775</v>
      </c>
      <c r="D18" s="19" t="s">
        <v>4</v>
      </c>
      <c r="E18" s="8"/>
      <c r="F18" s="3"/>
    </row>
    <row r="19" spans="2:6" ht="16.399999999999999" x14ac:dyDescent="0.8">
      <c r="B19" s="16" t="s">
        <v>31</v>
      </c>
      <c r="C19" s="15">
        <f>29.5*C17/29000</f>
        <v>19.162793103448276</v>
      </c>
      <c r="D19" s="19" t="s">
        <v>23</v>
      </c>
      <c r="E19" s="8"/>
      <c r="F19" s="3"/>
    </row>
    <row r="20" spans="2:6" x14ac:dyDescent="0.6">
      <c r="B20" s="18"/>
      <c r="C20" s="3"/>
      <c r="D20" s="3"/>
      <c r="E20" s="8"/>
      <c r="F20" s="3"/>
    </row>
    <row r="21" spans="2:6" x14ac:dyDescent="0.6">
      <c r="B21" s="12" t="s">
        <v>10</v>
      </c>
      <c r="C21" s="13"/>
      <c r="D21" s="13"/>
      <c r="E21" s="14"/>
      <c r="F21" s="3"/>
    </row>
    <row r="22" spans="2:6" ht="24.55" customHeight="1" x14ac:dyDescent="0.6">
      <c r="B22" s="32" t="s">
        <v>9</v>
      </c>
      <c r="C22" s="33"/>
      <c r="D22" s="33"/>
      <c r="E22" s="34"/>
      <c r="F22" s="3"/>
    </row>
    <row r="23" spans="2:6" ht="3" customHeight="1" x14ac:dyDescent="0.6">
      <c r="B23" s="7"/>
      <c r="C23" s="3"/>
      <c r="D23" s="3"/>
      <c r="E23" s="8"/>
      <c r="F23" s="3"/>
    </row>
    <row r="24" spans="2:6" x14ac:dyDescent="0.6">
      <c r="B24" s="16" t="s">
        <v>21</v>
      </c>
      <c r="C24" s="20">
        <f>SUM(C10,C18)</f>
        <v>1283536.7715983978</v>
      </c>
      <c r="D24" s="19" t="s">
        <v>4</v>
      </c>
      <c r="E24" s="8"/>
      <c r="F24" s="3"/>
    </row>
    <row r="25" spans="2:6" ht="3" customHeight="1" x14ac:dyDescent="0.6">
      <c r="B25" s="7"/>
      <c r="C25" s="3"/>
      <c r="D25" s="3"/>
      <c r="E25" s="8"/>
      <c r="F25" s="3"/>
    </row>
    <row r="26" spans="2:6" x14ac:dyDescent="0.6">
      <c r="B26" s="16" t="s">
        <v>3</v>
      </c>
      <c r="C26" s="10">
        <v>67915624</v>
      </c>
      <c r="D26" s="19" t="s">
        <v>5</v>
      </c>
      <c r="E26" s="8"/>
      <c r="F26" s="3"/>
    </row>
    <row r="27" spans="2:6" x14ac:dyDescent="0.6">
      <c r="B27" s="16" t="s">
        <v>6</v>
      </c>
      <c r="C27" s="20">
        <v>72</v>
      </c>
      <c r="D27" s="19" t="s">
        <v>7</v>
      </c>
      <c r="E27" s="8"/>
      <c r="F27" s="3"/>
    </row>
    <row r="28" spans="2:6" x14ac:dyDescent="0.6">
      <c r="B28" s="16" t="s">
        <v>3</v>
      </c>
      <c r="C28" s="10">
        <f>C26*C27/100</f>
        <v>48899249.280000001</v>
      </c>
      <c r="D28" s="19" t="s">
        <v>4</v>
      </c>
      <c r="E28" s="8"/>
      <c r="F28" s="3"/>
    </row>
    <row r="29" spans="2:6" x14ac:dyDescent="0.6">
      <c r="B29" s="16" t="s">
        <v>42</v>
      </c>
      <c r="C29" s="10">
        <v>228.3</v>
      </c>
      <c r="D29" s="19" t="s">
        <v>44</v>
      </c>
      <c r="E29" s="8"/>
      <c r="F29" s="3"/>
    </row>
    <row r="30" spans="2:6" x14ac:dyDescent="0.6">
      <c r="B30" s="16" t="s">
        <v>43</v>
      </c>
      <c r="C30" s="10">
        <f>C29*C27/100</f>
        <v>164.37600000000003</v>
      </c>
      <c r="D30" s="19" t="s">
        <v>45</v>
      </c>
      <c r="E30" s="8"/>
      <c r="F30" s="3"/>
    </row>
    <row r="31" spans="2:6" ht="3" customHeight="1" x14ac:dyDescent="0.6">
      <c r="B31" s="7"/>
      <c r="C31" s="3"/>
      <c r="D31" s="3"/>
      <c r="E31" s="8"/>
      <c r="F31" s="3"/>
    </row>
    <row r="32" spans="2:6" x14ac:dyDescent="0.6">
      <c r="B32" s="16" t="s">
        <v>8</v>
      </c>
      <c r="C32" s="15">
        <f>C24/C28*100</f>
        <v>2.6248598710560773</v>
      </c>
      <c r="D32" s="19" t="s">
        <v>7</v>
      </c>
      <c r="E32" s="8"/>
      <c r="F32" s="3"/>
    </row>
    <row r="33" spans="2:6" x14ac:dyDescent="0.6">
      <c r="B33" s="16"/>
      <c r="C33" s="10"/>
      <c r="D33" s="19"/>
      <c r="E33" s="8"/>
      <c r="F33" s="3"/>
    </row>
    <row r="34" spans="2:6" x14ac:dyDescent="0.6">
      <c r="B34" s="12" t="s">
        <v>11</v>
      </c>
      <c r="C34" s="13"/>
      <c r="D34" s="13"/>
      <c r="E34" s="14"/>
      <c r="F34" s="3"/>
    </row>
    <row r="35" spans="2:6" x14ac:dyDescent="0.6">
      <c r="B35" s="32" t="s">
        <v>16</v>
      </c>
      <c r="C35" s="33"/>
      <c r="D35" s="33"/>
      <c r="E35" s="34"/>
      <c r="F35" s="3"/>
    </row>
    <row r="36" spans="2:6" ht="3" customHeight="1" x14ac:dyDescent="0.6">
      <c r="B36" s="7"/>
      <c r="C36" s="3"/>
      <c r="D36" s="3"/>
      <c r="E36" s="8"/>
      <c r="F36" s="3"/>
    </row>
    <row r="37" spans="2:6" ht="16.399999999999999" x14ac:dyDescent="0.6">
      <c r="B37" s="16" t="s">
        <v>12</v>
      </c>
      <c r="C37" s="10">
        <v>135.35</v>
      </c>
      <c r="D37" s="19" t="s">
        <v>14</v>
      </c>
      <c r="E37" s="8"/>
      <c r="F37" s="3"/>
    </row>
    <row r="38" spans="2:6" ht="16.399999999999999" x14ac:dyDescent="0.8">
      <c r="B38" s="16" t="s">
        <v>12</v>
      </c>
      <c r="C38" s="10">
        <v>53.98</v>
      </c>
      <c r="D38" s="19" t="s">
        <v>15</v>
      </c>
      <c r="E38" s="8"/>
      <c r="F38" s="3"/>
    </row>
    <row r="39" spans="2:6" ht="16.399999999999999" x14ac:dyDescent="0.6">
      <c r="B39" s="16" t="s">
        <v>13</v>
      </c>
      <c r="C39" s="15">
        <v>3.8</v>
      </c>
      <c r="D39" s="19" t="s">
        <v>14</v>
      </c>
      <c r="E39" s="8"/>
      <c r="F39" s="3"/>
    </row>
    <row r="40" spans="2:6" ht="16.399999999999999" x14ac:dyDescent="0.8">
      <c r="B40" s="16" t="s">
        <v>13</v>
      </c>
      <c r="C40" s="15">
        <v>1.02</v>
      </c>
      <c r="D40" s="19" t="s">
        <v>15</v>
      </c>
      <c r="E40" s="8"/>
      <c r="F40" s="3"/>
    </row>
    <row r="41" spans="2:6" x14ac:dyDescent="0.6">
      <c r="B41" s="16"/>
      <c r="C41" s="10"/>
      <c r="D41" s="19"/>
      <c r="E41" s="8"/>
      <c r="F41" s="3"/>
    </row>
    <row r="42" spans="2:6" ht="16.399999999999999" x14ac:dyDescent="0.8">
      <c r="B42" s="12" t="s">
        <v>19</v>
      </c>
      <c r="C42" s="13"/>
      <c r="D42" s="13"/>
      <c r="E42" s="14"/>
      <c r="F42" s="3"/>
    </row>
    <row r="43" spans="2:6" ht="24" customHeight="1" x14ac:dyDescent="0.6">
      <c r="B43" s="32" t="s">
        <v>17</v>
      </c>
      <c r="C43" s="33"/>
      <c r="D43" s="33"/>
      <c r="E43" s="34"/>
      <c r="F43" s="3"/>
    </row>
    <row r="44" spans="2:6" ht="3" customHeight="1" x14ac:dyDescent="0.6">
      <c r="B44" s="7"/>
      <c r="C44" s="3"/>
      <c r="D44" s="3"/>
      <c r="E44" s="8"/>
      <c r="F44" s="3"/>
    </row>
    <row r="45" spans="2:6" ht="17.45" x14ac:dyDescent="0.8">
      <c r="B45" s="16" t="s">
        <v>41</v>
      </c>
      <c r="C45" s="15">
        <v>0.2</v>
      </c>
      <c r="D45" s="19" t="s">
        <v>18</v>
      </c>
      <c r="E45" s="8"/>
      <c r="F45" s="3"/>
    </row>
    <row r="46" spans="2:6" x14ac:dyDescent="0.6">
      <c r="B46" s="16"/>
      <c r="C46" s="10"/>
      <c r="D46" s="19"/>
      <c r="E46" s="8"/>
      <c r="F46" s="3"/>
    </row>
    <row r="47" spans="2:6" x14ac:dyDescent="0.6">
      <c r="B47" s="12" t="s">
        <v>20</v>
      </c>
      <c r="C47" s="13"/>
      <c r="D47" s="13"/>
      <c r="E47" s="14"/>
      <c r="F47" s="3"/>
    </row>
    <row r="48" spans="2:6" ht="3" customHeight="1" x14ac:dyDescent="0.6">
      <c r="B48" s="7"/>
      <c r="C48" s="3"/>
      <c r="D48" s="3"/>
      <c r="E48" s="8"/>
      <c r="F48" s="3"/>
    </row>
    <row r="49" spans="2:6" x14ac:dyDescent="0.6">
      <c r="B49" s="16" t="s">
        <v>46</v>
      </c>
      <c r="C49" s="15">
        <f>C24*50%/C30/1000</f>
        <v>3.9042706100598554</v>
      </c>
      <c r="D49" s="19" t="s">
        <v>47</v>
      </c>
      <c r="E49" s="8"/>
      <c r="F49" s="3"/>
    </row>
    <row r="50" spans="2:6" ht="14.2" customHeight="1" x14ac:dyDescent="0.6">
      <c r="B50" s="16" t="s">
        <v>25</v>
      </c>
      <c r="C50" s="15">
        <f>(C24*(C37*50%+C39*50%)-C24*C37)*1000/10000/1000000</f>
        <v>-8.4424631151884597</v>
      </c>
      <c r="D50" s="19" t="s">
        <v>22</v>
      </c>
      <c r="E50" s="8"/>
      <c r="F50" s="3"/>
    </row>
    <row r="51" spans="2:6" ht="14.2" customHeight="1" x14ac:dyDescent="0.8">
      <c r="B51" s="16" t="s">
        <v>24</v>
      </c>
      <c r="C51" s="15">
        <f>C50*10000*C45/1000</f>
        <v>-16.884926230376916</v>
      </c>
      <c r="D51" s="19" t="s">
        <v>23</v>
      </c>
      <c r="E51" s="8"/>
      <c r="F51" s="3"/>
    </row>
    <row r="52" spans="2:6" ht="14.2" customHeight="1" x14ac:dyDescent="0.8">
      <c r="B52" s="16" t="s">
        <v>26</v>
      </c>
      <c r="C52" s="15">
        <f>(C24*(C38*50%+C40*50%)-C24*C38)/1000000</f>
        <v>-33.988053711925559</v>
      </c>
      <c r="D52" s="19" t="s">
        <v>23</v>
      </c>
      <c r="E52" s="8"/>
      <c r="F52" s="3"/>
    </row>
    <row r="53" spans="2:6" ht="14.2" customHeight="1" x14ac:dyDescent="0.8">
      <c r="B53" s="16" t="s">
        <v>27</v>
      </c>
      <c r="C53" s="15">
        <f>C51+C52</f>
        <v>-50.872979942302479</v>
      </c>
      <c r="D53" s="19" t="s">
        <v>23</v>
      </c>
      <c r="E53" s="8"/>
      <c r="F53" s="3"/>
    </row>
    <row r="54" spans="2:6" ht="3" customHeight="1" x14ac:dyDescent="0.6">
      <c r="B54" s="7"/>
      <c r="C54" s="3"/>
      <c r="D54" s="3"/>
      <c r="E54" s="8"/>
      <c r="F54" s="3"/>
    </row>
    <row r="55" spans="2:6" ht="14.2" customHeight="1" x14ac:dyDescent="0.6">
      <c r="B55" s="16" t="s">
        <v>36</v>
      </c>
      <c r="C55" s="10">
        <f>C53/(C11+C19)*100</f>
        <v>-83.459516551928914</v>
      </c>
      <c r="D55" s="27" t="s">
        <v>37</v>
      </c>
      <c r="E55" s="8"/>
      <c r="F55" s="3"/>
    </row>
    <row r="56" spans="2:6" ht="14.2" customHeight="1" x14ac:dyDescent="0.6">
      <c r="B56" s="16"/>
      <c r="C56" s="10"/>
      <c r="D56" s="19"/>
      <c r="E56" s="8"/>
      <c r="F56" s="3"/>
    </row>
    <row r="57" spans="2:6" ht="14.2" customHeight="1" x14ac:dyDescent="0.6">
      <c r="B57" s="12" t="s">
        <v>28</v>
      </c>
      <c r="C57" s="13"/>
      <c r="D57" s="13"/>
      <c r="E57" s="14"/>
      <c r="F57" s="3"/>
    </row>
    <row r="58" spans="2:6" ht="24.3" customHeight="1" x14ac:dyDescent="0.6">
      <c r="B58" s="32" t="s">
        <v>40</v>
      </c>
      <c r="C58" s="33"/>
      <c r="D58" s="33"/>
      <c r="E58" s="34"/>
      <c r="F58" s="3"/>
    </row>
    <row r="59" spans="2:6" ht="3" customHeight="1" x14ac:dyDescent="0.6">
      <c r="B59" s="7"/>
      <c r="C59" s="3"/>
      <c r="D59" s="3"/>
      <c r="E59" s="8"/>
      <c r="F59" s="3"/>
    </row>
    <row r="60" spans="2:6" ht="14.2" customHeight="1" x14ac:dyDescent="0.6">
      <c r="B60" s="16" t="s">
        <v>38</v>
      </c>
      <c r="C60" s="15">
        <v>8.44</v>
      </c>
      <c r="D60" s="19" t="s">
        <v>22</v>
      </c>
      <c r="E60" s="8"/>
      <c r="F60" s="3"/>
    </row>
    <row r="61" spans="2:6" ht="16.399999999999999" x14ac:dyDescent="0.8">
      <c r="B61" s="25" t="s">
        <v>39</v>
      </c>
      <c r="C61" s="28">
        <v>55.3</v>
      </c>
      <c r="D61" s="26" t="s">
        <v>23</v>
      </c>
      <c r="E61" s="14"/>
      <c r="F61" s="3"/>
    </row>
  </sheetData>
  <mergeCells count="7">
    <mergeCell ref="B15:E15"/>
    <mergeCell ref="B58:E58"/>
    <mergeCell ref="B35:E35"/>
    <mergeCell ref="B43:E43"/>
    <mergeCell ref="B6:E6"/>
    <mergeCell ref="B14:E14"/>
    <mergeCell ref="B22:E22"/>
  </mergeCell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Poore</dc:creator>
  <cp:lastModifiedBy>Joseph Poore</cp:lastModifiedBy>
  <dcterms:created xsi:type="dcterms:W3CDTF">2015-11-07T12:06:10Z</dcterms:created>
  <dcterms:modified xsi:type="dcterms:W3CDTF">2022-11-07T16:16:34Z</dcterms:modified>
</cp:coreProperties>
</file>